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935" activeTab="0"/>
  </bookViews>
  <sheets>
    <sheet name="Biorhythm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<sst xmlns="http://schemas.openxmlformats.org/spreadsheetml/2006/main" count="12" uniqueCount="12">
  <si>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Date of Birth :</t>
  </si>
  <si>
    <t>Number of days</t>
  </si>
  <si>
    <t>Intellectual</t>
  </si>
  <si>
    <t>Physical</t>
  </si>
  <si>
    <t>Emotional</t>
  </si>
  <si>
    <t xml:space="preserve">When a sine wave crosses the midline then this is a critical time in the corresponding rhythm </t>
  </si>
  <si>
    <t>Interpretation of the graph</t>
  </si>
  <si>
    <t>The graph represents your three cycles for the next 30 days - 1 on the midline is today</t>
  </si>
  <si>
    <r>
      <t xml:space="preserve">(Date format is: </t>
    </r>
    <r>
      <rPr>
        <b/>
        <sz val="12"/>
        <rFont val="Arial"/>
        <family val="2"/>
      </rPr>
      <t>'dd/mm/yyyy</t>
    </r>
    <r>
      <rPr>
        <sz val="12"/>
        <rFont val="Arial"/>
        <family val="2"/>
      </rPr>
      <t>)</t>
    </r>
  </si>
  <si>
    <t>01/01/1980</t>
  </si>
  <si>
    <t xml:space="preserve">When the sine wave of a cycle is above the midline then you may experience a "High" in that cycle </t>
  </si>
  <si>
    <t xml:space="preserve">When the sine wave of a cycle is below the midline then you may experience a "Low" in that cycle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</si>
</sst>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_)"/>
    <numFmt numFmtId="173" formatCode="d\-mmm\-yy"/>
    <numFmt numFmtId="174" formatCode="[$-809]dd\ mmmm\ yyyy"/>
    <numFmt numFmtId="175" formatCode="0.0"/>
    <numFmt numFmtId="176" formatCode="0.000"/>
    <numFmt numFmtId="177" formatCode="0.0000"/>
    <numFmt numFmtId="178" formatCode="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14" fontId="46" fillId="0" borderId="0" xfId="0" applyNumberFormat="1" applyFont="1" applyAlignment="1" applyProtection="1" quotePrefix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7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 applyProtection="1">
      <alignment horizontal="center" vertical="center"/>
      <protection/>
    </xf>
    <xf numFmtId="172" fontId="4" fillId="0" borderId="0" xfId="0" applyNumberFormat="1" applyFont="1" applyAlignment="1" applyProtection="1" quotePrefix="1">
      <alignment horizontal="center" vertical="center"/>
      <protection/>
    </xf>
    <xf numFmtId="17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Biorhythms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8625"/>
          <c:w val="0.787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Biorhythms!$B$50</c:f>
              <c:strCache>
                <c:ptCount val="1"/>
                <c:pt idx="0">
                  <c:v>Intellectual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Biorhythms!$B$51:$B$80</c:f>
              <c:numCache/>
            </c:numRef>
          </c:val>
          <c:smooth val="0"/>
        </c:ser>
        <c:ser>
          <c:idx val="1"/>
          <c:order val="1"/>
          <c:tx>
            <c:strRef>
              <c:f>Biorhythms!$C$50</c:f>
              <c:strCache>
                <c:ptCount val="1"/>
                <c:pt idx="0">
                  <c:v>Physical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Biorhythms!$C$51:$C$80</c:f>
              <c:numCache/>
            </c:numRef>
          </c:val>
          <c:smooth val="0"/>
        </c:ser>
        <c:ser>
          <c:idx val="2"/>
          <c:order val="2"/>
          <c:tx>
            <c:strRef>
              <c:f>Biorhythms!$D$50</c:f>
              <c:strCache>
                <c:ptCount val="1"/>
                <c:pt idx="0">
                  <c:v>Emotional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Biorhythms!$D$51:$D$80</c:f>
              <c:numCache/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0476"/>
        <c:crosses val="autoZero"/>
        <c:auto val="0"/>
        <c:lblOffset val="100"/>
        <c:tickLblSkip val="2"/>
        <c:noMultiLvlLbl val="0"/>
      </c:catAx>
      <c:valAx>
        <c:axId val="37030476"/>
        <c:scaling>
          <c:orientation val="minMax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0659"/>
        <c:crossesAt val="1"/>
        <c:crossBetween val="midCat"/>
        <c:dispUnits/>
      </c:valAx>
      <c:spPr>
        <a:gradFill rotWithShape="1">
          <a:gsLst>
            <a:gs pos="0">
              <a:srgbClr val="9AB5E4"/>
            </a:gs>
            <a:gs pos="10001">
              <a:srgbClr val="9AB5E4"/>
            </a:gs>
            <a:gs pos="100000">
              <a:srgbClr val="C2D1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5375"/>
          <c:w val="0.152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28575</xdr:rowOff>
    </xdr:from>
    <xdr:to>
      <xdr:col>11</xdr:col>
      <xdr:colOff>485775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33425" y="552450"/>
        <a:ext cx="76295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257175</xdr:colOff>
      <xdr:row>7</xdr:row>
      <xdr:rowOff>38100</xdr:rowOff>
    </xdr:from>
    <xdr:to>
      <xdr:col>11</xdr:col>
      <xdr:colOff>323850</xdr:colOff>
      <xdr:row>12</xdr:row>
      <xdr:rowOff>142875</xdr:rowOff>
    </xdr:to>
    <xdr:pic>
      <xdr:nvPicPr>
        <xdr:cNvPr id="2" name="Picture 1" descr="sc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209675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showGridLines="0" tabSelected="1" workbookViewId="0" topLeftCell="A1">
      <selection activeCell="C2" sqref="C2"/>
    </sheetView>
  </sheetViews>
  <sheetFormatPr defaultColWidth="9.140625" defaultRowHeight="12.75"/>
  <cols>
    <col min="2" max="2" width="9.7109375" style="8" customWidth="1"/>
    <col min="3" max="3" width="14.28125" style="6" customWidth="1"/>
    <col min="4" max="4" width="9.140625" style="6" customWidth="1"/>
    <col min="5" max="5" width="9.00390625" style="0" customWidth="1"/>
    <col min="6" max="6" width="21.140625" style="0" customWidth="1"/>
  </cols>
  <sheetData>
    <row r="2" spans="1:4" ht="15.75">
      <c r="A2" s="2"/>
      <c r="B2" s="22" t="s">
        <v>0</v>
      </c>
      <c r="C2" s="3" t="s">
        <v>9</v>
      </c>
      <c r="D2" s="21" t="s">
        <v>8</v>
      </c>
    </row>
    <row r="8" ht="12.75"/>
    <row r="9" ht="12.75"/>
    <row r="10" ht="12.75"/>
    <row r="11" ht="12.75"/>
    <row r="12" ht="12.75"/>
    <row r="13" ht="12.75"/>
    <row r="27" ht="12.75">
      <c r="C27" s="4" t="s">
        <v>6</v>
      </c>
    </row>
    <row r="29" spans="1:4" s="19" customFormat="1" ht="12.75">
      <c r="A29" s="18"/>
      <c r="C29" s="20" t="s">
        <v>7</v>
      </c>
      <c r="D29" s="18"/>
    </row>
    <row r="30" spans="1:4" s="19" customFormat="1" ht="12.75">
      <c r="A30" s="18"/>
      <c r="C30" s="20" t="s">
        <v>10</v>
      </c>
      <c r="D30" s="18"/>
    </row>
    <row r="31" spans="1:4" s="19" customFormat="1" ht="12.75">
      <c r="A31" s="18"/>
      <c r="C31" s="20" t="s">
        <v>11</v>
      </c>
      <c r="D31" s="18"/>
    </row>
    <row r="32" spans="1:4" s="19" customFormat="1" ht="12.75">
      <c r="A32" s="18"/>
      <c r="C32" s="20" t="s">
        <v>5</v>
      </c>
      <c r="D32" s="18"/>
    </row>
    <row r="34" ht="12.75">
      <c r="C34" s="5"/>
    </row>
    <row r="49" spans="1:4" ht="12.75">
      <c r="A49" s="10"/>
      <c r="B49" s="11" t="s">
        <v>1</v>
      </c>
      <c r="C49" s="12"/>
      <c r="D49" s="13">
        <f ca="1">TODAY()-DATEVALUE(C2)</f>
        <v>12572</v>
      </c>
    </row>
    <row r="50" spans="1:4" ht="12.75">
      <c r="A50" s="10"/>
      <c r="B50" s="13" t="s">
        <v>2</v>
      </c>
      <c r="C50" s="13" t="s">
        <v>3</v>
      </c>
      <c r="D50" s="14" t="s">
        <v>4</v>
      </c>
    </row>
    <row r="51" spans="1:4" ht="12.75">
      <c r="A51" s="15">
        <v>1</v>
      </c>
      <c r="B51" s="16">
        <f>SIN(MOD(D49,33)*(2*PI()/33))</f>
        <v>-0.18925124436041063</v>
      </c>
      <c r="C51" s="17">
        <f>SIN(MOD(D49,23)*(2*PI()/23))</f>
        <v>-0.6310879443260528</v>
      </c>
      <c r="D51" s="17">
        <f>SIN(MOD(D49,28)*(2*PI()/28))</f>
        <v>0</v>
      </c>
    </row>
    <row r="52" spans="1:4" ht="12.75">
      <c r="A52" s="15">
        <v>2</v>
      </c>
      <c r="B52" s="16">
        <f>SIN(MOD(D49+1,33)*(2*PI()/33))</f>
        <v>0</v>
      </c>
      <c r="C52" s="17">
        <f>SIN(MOD(D49+1,23)*(2*PI()/23))</f>
        <v>-0.816969893010442</v>
      </c>
      <c r="D52" s="17">
        <f>SIN(MOD(D49+1,28)*(2*PI()/28))</f>
        <v>0.2225209339563144</v>
      </c>
    </row>
    <row r="53" spans="1:4" ht="12.75">
      <c r="A53" s="15">
        <v>3</v>
      </c>
      <c r="B53" s="16">
        <f>SIN(MOD(D49+2,33)*(2*PI()/33))</f>
        <v>0.1892512443604102</v>
      </c>
      <c r="C53" s="17">
        <f>SIN(MOD(D49+2,23)*(2*PI()/23))</f>
        <v>-0.9422609221188204</v>
      </c>
      <c r="D53" s="17">
        <f>SIN(MOD(D49+2,28)*(2*PI()/28))</f>
        <v>0.4338837391175581</v>
      </c>
    </row>
    <row r="54" spans="1:4" ht="12.75">
      <c r="A54" s="15">
        <v>4</v>
      </c>
      <c r="B54" s="16">
        <f>SIN(MOD(D49+3,33)*(2*PI()/33))</f>
        <v>0.3716624556603275</v>
      </c>
      <c r="C54" s="17">
        <f>SIN(MOD(D49+3,23)*(2*PI()/23))</f>
        <v>-0.9976687691905392</v>
      </c>
      <c r="D54" s="17">
        <f>SIN(MOD(D49+3,28)*(2*PI()/28))</f>
        <v>0.6234898018587335</v>
      </c>
    </row>
    <row r="55" spans="1:4" ht="12.75">
      <c r="A55" s="15">
        <v>5</v>
      </c>
      <c r="B55" s="16">
        <f>SIN(MOD(D49+4,33)*(2*PI()/33))</f>
        <v>0.5406408174555976</v>
      </c>
      <c r="C55" s="17">
        <f>SIN(MOD(D49+4,23)*(2*PI()/23))</f>
        <v>-0.979084087682323</v>
      </c>
      <c r="D55" s="17">
        <f>SIN(MOD(D49+4,28)*(2*PI()/28))</f>
        <v>0.7818314824680298</v>
      </c>
    </row>
    <row r="56" spans="1:4" ht="12.75">
      <c r="A56" s="15">
        <v>6</v>
      </c>
      <c r="B56" s="16">
        <f>SIN(MOD(D49+5,33)*(2*PI()/33))</f>
        <v>0.6900790114821119</v>
      </c>
      <c r="C56" s="17">
        <f>SIN(MOD(D49+5,23)*(2*PI()/23))</f>
        <v>-0.8878852184023756</v>
      </c>
      <c r="D56" s="17">
        <f>SIN(MOD(D49+5,28)*(2*PI()/28))</f>
        <v>0.9009688679024191</v>
      </c>
    </row>
    <row r="57" spans="1:4" ht="12.75">
      <c r="A57" s="15">
        <v>7</v>
      </c>
      <c r="B57" s="16">
        <f>SIN(MOD(D49+6,33)*(2*PI()/33))</f>
        <v>0.8145759520503356</v>
      </c>
      <c r="C57" s="17">
        <f>SIN(MOD(D49+6,23)*(2*PI()/23))</f>
        <v>-0.7308359642781246</v>
      </c>
      <c r="D57" s="17">
        <f>SIN(MOD(D49+6,28)*(2*PI()/28))</f>
        <v>0.9749279121818236</v>
      </c>
    </row>
    <row r="58" spans="1:4" ht="12.75">
      <c r="A58" s="15">
        <v>8</v>
      </c>
      <c r="B58" s="16">
        <f>SIN(MOD(D49+7,33)*(2*PI()/33))</f>
        <v>0.9096319953545183</v>
      </c>
      <c r="C58" s="17">
        <f>SIN(MOD(D49+7,23)*(2*PI()/23))</f>
        <v>-0.5195839500354336</v>
      </c>
      <c r="D58" s="17">
        <f>SIN(MOD(D49+7,28)*(2*PI()/28))</f>
        <v>1</v>
      </c>
    </row>
    <row r="59" spans="1:4" ht="12.75">
      <c r="A59" s="15">
        <v>9</v>
      </c>
      <c r="B59" s="16">
        <f>SIN(MOD(D49+8,33)*(2*PI()/33))</f>
        <v>0.9718115683235417</v>
      </c>
      <c r="C59" s="17">
        <f>SIN(MOD(D49+8,23)*(2*PI()/23))</f>
        <v>-0.2697967711570244</v>
      </c>
      <c r="D59" s="17">
        <f>SIN(MOD(D49+8,28)*(2*PI()/28))</f>
        <v>0.9749279121818236</v>
      </c>
    </row>
    <row r="60" spans="1:4" ht="12.75">
      <c r="A60" s="15">
        <v>10</v>
      </c>
      <c r="B60" s="16">
        <f>SIN(MOD(D49+9,33)*(2*PI()/33))</f>
        <v>0.998867339183008</v>
      </c>
      <c r="C60" s="17">
        <f>SIN(MOD(D49+9,23)*(2*PI()/23))</f>
        <v>0</v>
      </c>
      <c r="D60" s="17">
        <f>SIN(MOD(D49+9,28)*(2*PI()/28))</f>
        <v>0.9009688679024191</v>
      </c>
    </row>
    <row r="61" spans="1:4" ht="12.75">
      <c r="A61" s="15">
        <v>11</v>
      </c>
      <c r="B61" s="16">
        <f>SIN(MOD(D49+10,33)*(2*PI()/33))</f>
        <v>0.9898214418809328</v>
      </c>
      <c r="C61" s="17">
        <f>SIN(MOD(D49+10,23)*(2*PI()/23))</f>
        <v>0.2697967711570243</v>
      </c>
      <c r="D61" s="17">
        <f>SIN(MOD(D49+10,28)*(2*PI()/28))</f>
        <v>0.7818314824680299</v>
      </c>
    </row>
    <row r="62" spans="1:4" ht="12.75">
      <c r="A62" s="15">
        <v>12</v>
      </c>
      <c r="B62" s="16">
        <f>SIN(MOD(D49+11,33)*(2*PI()/33))</f>
        <v>0.9450008187146686</v>
      </c>
      <c r="C62" s="17">
        <f>SIN(MOD(D49+11,23)*(2*PI()/23))</f>
        <v>0.5195839500354336</v>
      </c>
      <c r="D62" s="17">
        <f>SIN(MOD(D49+11,28)*(2*PI()/28))</f>
        <v>0.6234898018587336</v>
      </c>
    </row>
    <row r="63" spans="1:4" ht="12.75">
      <c r="A63" s="15">
        <v>13</v>
      </c>
      <c r="B63" s="16">
        <f>SIN(MOD(D49+12,33)*(2*PI()/33))</f>
        <v>0.8660254037844387</v>
      </c>
      <c r="C63" s="17">
        <f>SIN(MOD(D49+12,23)*(2*PI()/23))</f>
        <v>0.730835964278124</v>
      </c>
      <c r="D63" s="17">
        <f>SIN(MOD(D49+12,28)*(2*PI()/28))</f>
        <v>0.43388373911755823</v>
      </c>
    </row>
    <row r="64" spans="1:4" ht="12.75">
      <c r="A64" s="15">
        <v>14</v>
      </c>
      <c r="B64" s="16">
        <f>SIN(MOD(D49+13,33)*(2*PI()/33))</f>
        <v>0.7557495743542583</v>
      </c>
      <c r="C64" s="17">
        <f>SIN(MOD(D49+13,23)*(2*PI()/23))</f>
        <v>0.8878852184023752</v>
      </c>
      <c r="D64" s="17">
        <f>SIN(MOD(D49+13,28)*(2*PI()/28))</f>
        <v>0.2225209339563145</v>
      </c>
    </row>
    <row r="65" spans="1:4" ht="12.75">
      <c r="A65" s="15">
        <v>15</v>
      </c>
      <c r="B65" s="16">
        <f>SIN(MOD(D49+14,33)*(2*PI()/33))</f>
        <v>0.6181589862206055</v>
      </c>
      <c r="C65" s="17">
        <f>SIN(MOD(D49+14,23)*(2*PI()/23))</f>
        <v>0.9790840876823228</v>
      </c>
      <c r="D65" s="17">
        <f>SIN(MOD(D49+14,28)*(2*PI()/28))</f>
        <v>1.22514845490862E-16</v>
      </c>
    </row>
    <row r="66" spans="1:4" ht="12.75">
      <c r="A66" s="15">
        <v>16</v>
      </c>
      <c r="B66" s="16">
        <f>SIN(MOD(D49+15,33)*(2*PI()/33))</f>
        <v>0.4582265217274105</v>
      </c>
      <c r="C66" s="17">
        <f>SIN(MOD(D49+15,23)*(2*PI()/23))</f>
        <v>0.9976687691905392</v>
      </c>
      <c r="D66" s="17">
        <f>SIN(MOD(D49+15,28)*(2*PI()/28))</f>
        <v>-0.22252093395631428</v>
      </c>
    </row>
    <row r="67" spans="1:4" ht="12.75">
      <c r="A67" s="15">
        <v>17</v>
      </c>
      <c r="B67" s="16">
        <f>SIN(MOD(D49+16,33)*(2*PI()/33))</f>
        <v>0.28173255684143006</v>
      </c>
      <c r="C67" s="17">
        <f>SIN(MOD(D49+16,23)*(2*PI()/23))</f>
        <v>0.9422609221188205</v>
      </c>
      <c r="D67" s="17">
        <f>SIN(MOD(D49+16,28)*(2*PI()/28))</f>
        <v>-0.433883739117558</v>
      </c>
    </row>
    <row r="68" spans="1:4" ht="12.75">
      <c r="A68" s="15">
        <v>18</v>
      </c>
      <c r="B68" s="16">
        <f>SIN(MOD(D49+17,33)*(2*PI()/33))</f>
        <v>0.09505604330418288</v>
      </c>
      <c r="C68" s="17">
        <f>SIN(MOD(D49+17,23)*(2*PI()/23))</f>
        <v>0.8169698930104421</v>
      </c>
      <c r="D68" s="17">
        <f>SIN(MOD(D49+17,28)*(2*PI()/28))</f>
        <v>-0.6234898018587334</v>
      </c>
    </row>
    <row r="69" spans="1:4" ht="12.75">
      <c r="A69" s="15">
        <v>19</v>
      </c>
      <c r="B69" s="16">
        <f>SIN(MOD(D49+18,33)*(2*PI()/33))</f>
        <v>-0.09505604330418263</v>
      </c>
      <c r="C69" s="17">
        <f>SIN(MOD(D49+18,23)*(2*PI()/23))</f>
        <v>0.631087944326053</v>
      </c>
      <c r="D69" s="17">
        <f>SIN(MOD(D49+18,28)*(2*PI()/28))</f>
        <v>-0.7818314824680297</v>
      </c>
    </row>
    <row r="70" spans="1:4" ht="12.75">
      <c r="A70" s="15">
        <v>20</v>
      </c>
      <c r="B70" s="16">
        <f>SIN(MOD(D49+19,33)*(2*PI()/33))</f>
        <v>-0.2817325568414294</v>
      </c>
      <c r="C70" s="17">
        <f>SIN(MOD(D49+19,23)*(2*PI()/23))</f>
        <v>0.3984010898462418</v>
      </c>
      <c r="D70" s="17">
        <f>SIN(MOD(D49+19,28)*(2*PI()/28))</f>
        <v>-0.900968867902419</v>
      </c>
    </row>
    <row r="71" spans="1:4" ht="12.75">
      <c r="A71" s="15">
        <v>21</v>
      </c>
      <c r="B71" s="16">
        <f>SIN(MOD(D49+20,33)*(2*PI()/33))</f>
        <v>-0.4582265217274103</v>
      </c>
      <c r="C71" s="17">
        <f>SIN(MOD(D49+20,23)*(2*PI()/23))</f>
        <v>0.13616664909624665</v>
      </c>
      <c r="D71" s="17">
        <f>SIN(MOD(D49+20,28)*(2*PI()/28))</f>
        <v>-0.9749279121818236</v>
      </c>
    </row>
    <row r="72" spans="1:4" ht="12.75">
      <c r="A72" s="15">
        <v>22</v>
      </c>
      <c r="B72" s="16">
        <f>SIN(MOD(D49+21,33)*(2*PI()/33))</f>
        <v>-0.618158986220605</v>
      </c>
      <c r="C72" s="17">
        <f>SIN(MOD(D49+21,23)*(2*PI()/23))</f>
        <v>-0.1361666490962464</v>
      </c>
      <c r="D72" s="17">
        <f>SIN(MOD(D49+21,28)*(2*PI()/28))</f>
        <v>-1</v>
      </c>
    </row>
    <row r="73" spans="1:4" ht="12.75">
      <c r="A73" s="15">
        <v>23</v>
      </c>
      <c r="B73" s="16">
        <f>SIN(MOD(D49+22,33)*(2*PI()/33))</f>
        <v>-0.7557495743542582</v>
      </c>
      <c r="C73" s="17">
        <f>SIN(MOD(D49+22,23)*(2*PI()/23))</f>
        <v>-0.3984010898462412</v>
      </c>
      <c r="D73" s="17">
        <f>SIN(MOD(D49+22,28)*(2*PI()/28))</f>
        <v>-0.9749279121818236</v>
      </c>
    </row>
    <row r="74" spans="1:4" ht="12.75">
      <c r="A74" s="15">
        <v>24</v>
      </c>
      <c r="B74" s="16">
        <f>SIN(MOD(D49+23,33)*(2*PI()/33))</f>
        <v>-0.8660254037844384</v>
      </c>
      <c r="C74" s="17">
        <f>SIN(MOD(D49+23,23)*(2*PI()/23))</f>
        <v>-0.6310879443260528</v>
      </c>
      <c r="D74" s="17">
        <f>SIN(MOD(D49+23,28)*(2*PI()/28))</f>
        <v>-0.9009688679024193</v>
      </c>
    </row>
    <row r="75" spans="1:4" ht="12.75">
      <c r="A75" s="15">
        <v>25</v>
      </c>
      <c r="B75" s="16">
        <f>SIN(MOD(D49+24,33)*(2*PI()/33))</f>
        <v>-0.9450008187146683</v>
      </c>
      <c r="C75" s="17">
        <f>SIN(MOD(D49+24,23)*(2*PI()/23))</f>
        <v>-0.816969893010442</v>
      </c>
      <c r="D75" s="17">
        <f>SIN(MOD(D49+24,28)*(2*PI()/28))</f>
        <v>-0.7818314824680299</v>
      </c>
    </row>
    <row r="76" spans="1:4" ht="12.75">
      <c r="A76" s="15">
        <v>26</v>
      </c>
      <c r="B76" s="16">
        <f>SIN(MOD(D49+25,33)*(2*PI()/33))</f>
        <v>-0.9898214418809327</v>
      </c>
      <c r="C76" s="17">
        <f>SIN(MOD(D49+25,23)*(2*PI()/23))</f>
        <v>-0.9422609221188204</v>
      </c>
      <c r="D76" s="17">
        <f>SIN(MOD(D49+25,28)*(2*PI()/28))</f>
        <v>-0.6234898018587337</v>
      </c>
    </row>
    <row r="77" spans="1:4" ht="12.75">
      <c r="A77" s="15">
        <v>27</v>
      </c>
      <c r="B77" s="16">
        <f>SIN(MOD(D49+26,33)*(2*PI()/33))</f>
        <v>-0.998867339183008</v>
      </c>
      <c r="C77" s="17">
        <f>SIN(MOD(D49+26,23)*(2*PI()/23))</f>
        <v>-0.9976687691905392</v>
      </c>
      <c r="D77" s="17">
        <f>SIN(MOD(D49+26,28)*(2*PI()/28))</f>
        <v>-0.43388373911755834</v>
      </c>
    </row>
    <row r="78" spans="1:4" ht="12.75">
      <c r="A78" s="15">
        <v>28</v>
      </c>
      <c r="B78" s="16">
        <f>SIN(MOD(D49+27,33)*(2*PI()/33))</f>
        <v>-0.9718115683235419</v>
      </c>
      <c r="C78" s="17">
        <f>SIN(MOD(D49+27,23)*(2*PI()/23))</f>
        <v>-0.979084087682323</v>
      </c>
      <c r="D78" s="17">
        <f>SIN(MOD(D49+27,28)*(2*PI()/28))</f>
        <v>-0.22252093395631464</v>
      </c>
    </row>
    <row r="79" spans="1:4" ht="12.75">
      <c r="A79" s="15">
        <v>29</v>
      </c>
      <c r="B79" s="16">
        <f>SIN(MOD(D49+28,33)*(2*PI()/33))</f>
        <v>-0.9096319953545186</v>
      </c>
      <c r="C79" s="17">
        <f>SIN(MOD(D49+28,23)*(2*PI()/23))</f>
        <v>-0.8878852184023756</v>
      </c>
      <c r="D79" s="17">
        <f>SIN(MOD(D49+28,28)*(2*PI()/28))</f>
        <v>0</v>
      </c>
    </row>
    <row r="80" spans="1:4" ht="12.75">
      <c r="A80" s="15">
        <v>30</v>
      </c>
      <c r="B80" s="16">
        <f>SIN(MOD(D49+29,33)*(2*PI()/33))</f>
        <v>-0.8145759520503358</v>
      </c>
      <c r="C80" s="17">
        <f>SIN(MOD(D49+29,23)*(2*PI()/23))</f>
        <v>-0.7308359642781246</v>
      </c>
      <c r="D80" s="17">
        <f>SIN(MOD(D49+29,28)*(2*PI()/28))</f>
        <v>0.2225209339563144</v>
      </c>
    </row>
    <row r="81" spans="1:4" ht="12.75">
      <c r="A81" s="1"/>
      <c r="B81" s="9"/>
      <c r="C81" s="7"/>
      <c r="D81" s="7"/>
    </row>
  </sheetData>
  <sheetProtection password="CA77" sheet="1"/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Rythms</dc:title>
  <dc:subject>Draws bio rythms for a specified month</dc:subject>
  <dc:creator>B Mackenzie</dc:creator>
  <cp:keywords>Bio Rythms</cp:keywords>
  <dc:description/>
  <cp:lastModifiedBy>Brian Mackenzie</cp:lastModifiedBy>
  <cp:lastPrinted>2014-06-03T14:07:15Z</cp:lastPrinted>
  <dcterms:created xsi:type="dcterms:W3CDTF">2014-06-03T14:43:31Z</dcterms:created>
  <dcterms:modified xsi:type="dcterms:W3CDTF">2014-06-03T15:03:59Z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